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966" yWindow="110" windowWidth="15480" windowHeight="8390" tabRatio="670" activeTab="0"/>
  </bookViews>
  <sheets>
    <sheet name="FOR_Dimel_061" sheetId="1" r:id="rId1"/>
  </sheets>
  <definedNames>
    <definedName name="_xlnm.Print_Area" localSheetId="0">'FOR_Dimel_061'!$B$1:$K$84</definedName>
    <definedName name="Texto27" localSheetId="0">'FOR_Dimel_061'!$D$38</definedName>
    <definedName name="Texto75" localSheetId="0">'FOR_Dimel_061'!$B$38</definedName>
  </definedNames>
  <calcPr fullCalcOnLoad="1"/>
</workbook>
</file>

<file path=xl/sharedStrings.xml><?xml version="1.0" encoding="utf-8"?>
<sst xmlns="http://schemas.openxmlformats.org/spreadsheetml/2006/main" count="87" uniqueCount="62">
  <si>
    <t>Telefone</t>
  </si>
  <si>
    <t>E-mail</t>
  </si>
  <si>
    <t>Processo nº</t>
  </si>
  <si>
    <t>Data de Execução</t>
  </si>
  <si>
    <t>Dados do Etilômetro</t>
  </si>
  <si>
    <t>Nº de Série</t>
  </si>
  <si>
    <t>Marca</t>
  </si>
  <si>
    <t>Modelo</t>
  </si>
  <si>
    <t>Portaria de Aprovação de Modelo nº</t>
  </si>
  <si>
    <t>I</t>
  </si>
  <si>
    <t>II</t>
  </si>
  <si>
    <t>III</t>
  </si>
  <si>
    <t>mg/L</t>
  </si>
  <si>
    <t>Ponto 0,000 mg/L</t>
  </si>
  <si>
    <t>Medições</t>
  </si>
  <si>
    <t>Indicação (mg/L)</t>
  </si>
  <si>
    <t>Erro (mg/L)</t>
  </si>
  <si>
    <t>Observações</t>
  </si>
  <si>
    <t>Resultado</t>
  </si>
  <si>
    <t>Considerando os resultados da verificação, dispostos neste registro de medição, o referido etilômetro encontra-se:</t>
  </si>
  <si>
    <t>g/L</t>
  </si>
  <si>
    <t>Certificado</t>
  </si>
  <si>
    <t>Endereço</t>
  </si>
  <si>
    <t>N° do Inmetro</t>
  </si>
  <si>
    <t>CONCENTRAÇÃO II</t>
  </si>
  <si>
    <t>CONCENTRAÇÃO III</t>
  </si>
  <si>
    <t>Concentração</t>
  </si>
  <si>
    <t>Conc. de etanol no líq.</t>
  </si>
  <si>
    <t>Conc. de etanol no vap.</t>
  </si>
  <si>
    <t>Desvio Padrão (mg/L)</t>
  </si>
  <si>
    <t>Conc. de etanol no vapor (mg/L)</t>
  </si>
  <si>
    <t>CONCENTRAÇÃO I</t>
  </si>
  <si>
    <t>Este registro de medição é valido somente para o instrumento de medição caracterizado, não sendo extensivo a quaisquer outros, ainda que similares.</t>
  </si>
  <si>
    <t>Exame preliminar</t>
  </si>
  <si>
    <t>Conforme                                                               Não conforme</t>
  </si>
  <si>
    <t>Erro Relativo</t>
  </si>
  <si>
    <t>Nome/Razão Social</t>
  </si>
  <si>
    <t>CNPJ ou CPF</t>
  </si>
  <si>
    <t>Município/UF</t>
  </si>
  <si>
    <t>Órgão executor</t>
  </si>
  <si>
    <t>Número do certificado ou da notificação gerado</t>
  </si>
  <si>
    <t>Executado por (Nome e rubrica):</t>
  </si>
  <si>
    <t xml:space="preserve">REGISTRO DE MEDIÇÕES PARA VERIFICAÇÃO INICIAL DE ETILÔMETRO COM MRC LÍQUIDO </t>
  </si>
  <si>
    <t xml:space="preserve">FOR N.º
FOR-DIMEL-061
</t>
  </si>
  <si>
    <t>FOR-DIMEL-061</t>
  </si>
  <si>
    <t>Dados dos MRC</t>
  </si>
  <si>
    <t>Referências: NIT-Sefiq-018</t>
  </si>
  <si>
    <t xml:space="preserve">PÁGINA
1/2
</t>
  </si>
  <si>
    <t xml:space="preserve">Responsabilidade:
DIMEL/DGTEC/SEFIQ
</t>
  </si>
  <si>
    <t>PÁGINA
2/2</t>
  </si>
  <si>
    <t xml:space="preserve">REV. Nº
07
</t>
  </si>
  <si>
    <t xml:space="preserve">MOD-Gabin-038 - Rev. 02 – Publicado Jan/22 – Responsabilidade: Gabin – Referência(s): NIG-Gabin-040  </t>
  </si>
  <si>
    <t>MOD-Gabin-038 - Rev. 02 – Publicado Jan/22 – Responsabilidade: Gabin – Referência(s): NIG-Gabin-040</t>
  </si>
  <si>
    <t>REV.
07</t>
  </si>
  <si>
    <r>
      <t>Desvio Padrão (mg/L)</t>
    </r>
    <r>
      <rPr>
        <sz val="9"/>
        <color indexed="8"/>
        <rFont val="Arial"/>
        <family val="2"/>
      </rPr>
      <t>  </t>
    </r>
  </si>
  <si>
    <t>Desvio Padrão Relativo</t>
  </si>
  <si>
    <t>Preencher apenas as células com:</t>
  </si>
  <si>
    <t>Número do certificado do simulador de sopro</t>
  </si>
  <si>
    <t>Dados do etilômetro</t>
  </si>
  <si>
    <t xml:space="preserve">Dados do requerente </t>
  </si>
  <si>
    <t>Signatário autorizado (Nome e rubrica):</t>
  </si>
  <si>
    <t>PUBLICADO EM 
JAN/2023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</si>
</sst>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[$-416]dddd\,\ d&quot; de &quot;mmmm&quot; de &quot;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Symbol"/>
      <family val="1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rgb="FF000000"/>
      <name val="Arial"/>
      <family val="2"/>
    </font>
    <font>
      <sz val="9"/>
      <color theme="1"/>
      <name val="Symbol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54" fillId="0" borderId="11" xfId="0" applyFont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72" fontId="57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172" fontId="57" fillId="0" borderId="10" xfId="0" applyNumberFormat="1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top" wrapText="1"/>
      <protection/>
    </xf>
    <xf numFmtId="0" fontId="5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72" fontId="57" fillId="34" borderId="0" xfId="0" applyNumberFormat="1" applyFont="1" applyFill="1" applyBorder="1" applyAlignment="1" applyProtection="1">
      <alignment horizontal="center" vertical="center" wrapText="1"/>
      <protection/>
    </xf>
    <xf numFmtId="172" fontId="57" fillId="34" borderId="14" xfId="0" applyNumberFormat="1" applyFont="1" applyFill="1" applyBorder="1" applyAlignment="1" applyProtection="1">
      <alignment horizontal="center" vertical="center" wrapText="1"/>
      <protection/>
    </xf>
    <xf numFmtId="172" fontId="60" fillId="33" borderId="14" xfId="0" applyNumberFormat="1" applyFont="1" applyFill="1" applyBorder="1" applyAlignment="1">
      <alignment horizontal="center" vertical="center" wrapText="1"/>
    </xf>
    <xf numFmtId="0" fontId="56" fillId="34" borderId="14" xfId="0" applyFont="1" applyFill="1" applyBorder="1" applyAlignment="1" applyProtection="1">
      <alignment horizontal="center" vertical="center" wrapText="1"/>
      <protection/>
    </xf>
    <xf numFmtId="172" fontId="57" fillId="34" borderId="14" xfId="0" applyNumberFormat="1" applyFont="1" applyFill="1" applyBorder="1" applyAlignment="1" applyProtection="1">
      <alignment horizontal="center" vertical="center"/>
      <protection/>
    </xf>
    <xf numFmtId="172" fontId="60" fillId="33" borderId="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 applyProtection="1">
      <alignment horizontal="center" vertical="center" wrapText="1"/>
      <protection/>
    </xf>
    <xf numFmtId="172" fontId="57" fillId="34" borderId="0" xfId="0" applyNumberFormat="1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>
      <alignment horizontal="center" vertical="center" wrapText="1"/>
    </xf>
    <xf numFmtId="172" fontId="56" fillId="0" borderId="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wrapText="1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14" fontId="53" fillId="0" borderId="17" xfId="0" applyNumberFormat="1" applyFont="1" applyBorder="1" applyAlignment="1" applyProtection="1">
      <alignment horizontal="center" vertical="center" wrapText="1"/>
      <protection locked="0"/>
    </xf>
    <xf numFmtId="14" fontId="53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top"/>
      <protection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 applyProtection="1">
      <alignment horizontal="center" vertical="top" wrapText="1"/>
      <protection/>
    </xf>
    <xf numFmtId="0" fontId="61" fillId="0" borderId="10" xfId="0" applyFont="1" applyBorder="1" applyAlignment="1" applyProtection="1">
      <alignment horizontal="center" vertical="top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/>
    </xf>
    <xf numFmtId="0" fontId="62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61" fillId="0" borderId="20" xfId="0" applyFont="1" applyBorder="1" applyAlignment="1" applyProtection="1">
      <alignment vertical="top" wrapText="1"/>
      <protection/>
    </xf>
    <xf numFmtId="0" fontId="0" fillId="0" borderId="21" xfId="0" applyBorder="1" applyAlignment="1" applyProtection="1">
      <alignment/>
      <protection/>
    </xf>
    <xf numFmtId="0" fontId="62" fillId="0" borderId="11" xfId="0" applyFont="1" applyBorder="1" applyAlignment="1">
      <alignment horizontal="right" vertical="center" wrapText="1"/>
    </xf>
    <xf numFmtId="0" fontId="55" fillId="0" borderId="22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55" fillId="0" borderId="15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9" xfId="0" applyBorder="1" applyAlignment="1">
      <alignment/>
    </xf>
    <xf numFmtId="0" fontId="63" fillId="0" borderId="25" xfId="44" applyFont="1" applyBorder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53" fillId="0" borderId="26" xfId="0" applyFont="1" applyBorder="1" applyAlignment="1" applyProtection="1">
      <alignment horizontal="center"/>
      <protection locked="0"/>
    </xf>
    <xf numFmtId="0" fontId="55" fillId="0" borderId="27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vertical="top" wrapText="1"/>
    </xf>
    <xf numFmtId="0" fontId="53" fillId="0" borderId="25" xfId="0" applyFont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>
      <alignment vertical="top" wrapText="1"/>
    </xf>
    <xf numFmtId="49" fontId="53" fillId="0" borderId="25" xfId="0" applyNumberFormat="1" applyFont="1" applyBorder="1" applyAlignment="1" applyProtection="1">
      <alignment horizontal="center" vertical="center" wrapText="1"/>
      <protection locked="0"/>
    </xf>
    <xf numFmtId="49" fontId="53" fillId="0" borderId="17" xfId="0" applyNumberFormat="1" applyFont="1" applyBorder="1" applyAlignment="1" applyProtection="1">
      <alignment horizontal="center" vertical="center" wrapText="1"/>
      <protection locked="0"/>
    </xf>
    <xf numFmtId="49" fontId="5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 applyProtection="1">
      <alignment horizontal="center" vertical="top" wrapText="1"/>
      <protection/>
    </xf>
    <xf numFmtId="0" fontId="52" fillId="0" borderId="16" xfId="0" applyFont="1" applyBorder="1" applyAlignment="1">
      <alignment horizontal="center" vertical="top"/>
    </xf>
    <xf numFmtId="0" fontId="61" fillId="0" borderId="14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61" fillId="0" borderId="12" xfId="0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1" fillId="0" borderId="10" xfId="0" applyFont="1" applyBorder="1" applyAlignment="1" applyProtection="1">
      <alignment horizontal="center" vertical="top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1" fillId="0" borderId="19" xfId="0" applyFont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horizontal="center" vertical="center" wrapText="1"/>
      <protection/>
    </xf>
    <xf numFmtId="0" fontId="61" fillId="0" borderId="17" xfId="0" applyFont="1" applyBorder="1" applyAlignment="1" applyProtection="1">
      <alignment horizontal="center" vertical="center" wrapText="1"/>
      <protection/>
    </xf>
    <xf numFmtId="0" fontId="61" fillId="0" borderId="26" xfId="0" applyFont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172" fontId="53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6" xfId="0" applyFont="1" applyFill="1" applyBorder="1" applyAlignment="1" applyProtection="1">
      <alignment horizontal="center" vertical="center" wrapText="1"/>
      <protection/>
    </xf>
    <xf numFmtId="0" fontId="53" fillId="0" borderId="25" xfId="0" applyNumberFormat="1" applyFont="1" applyBorder="1" applyAlignment="1" applyProtection="1">
      <alignment horizontal="center" vertical="center" wrapText="1"/>
      <protection locked="0"/>
    </xf>
    <xf numFmtId="0" fontId="53" fillId="0" borderId="17" xfId="0" applyNumberFormat="1" applyFont="1" applyBorder="1" applyAlignment="1" applyProtection="1">
      <alignment horizontal="center" vertical="center" wrapText="1"/>
      <protection locked="0"/>
    </xf>
    <xf numFmtId="0" fontId="53" fillId="0" borderId="26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justify" vertical="top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4" fillId="36" borderId="12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" fillId="0" borderId="25" xfId="0" applyFont="1" applyBorder="1" applyAlignment="1" applyProtection="1">
      <alignment horizontal="justify" vertical="top" wrapText="1"/>
      <protection/>
    </xf>
    <xf numFmtId="0" fontId="65" fillId="0" borderId="17" xfId="0" applyFont="1" applyBorder="1" applyAlignment="1" applyProtection="1">
      <alignment horizontal="justify" vertical="top" wrapText="1"/>
      <protection/>
    </xf>
    <xf numFmtId="0" fontId="65" fillId="0" borderId="26" xfId="0" applyFont="1" applyBorder="1" applyAlignment="1" applyProtection="1">
      <alignment horizontal="justify" vertical="top" wrapText="1"/>
      <protection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5" fillId="0" borderId="11" xfId="0" applyFont="1" applyBorder="1" applyAlignment="1" applyProtection="1">
      <alignment horizontal="justify" vertical="top" wrapText="1"/>
      <protection/>
    </xf>
    <xf numFmtId="0" fontId="64" fillId="36" borderId="12" xfId="0" applyFont="1" applyFill="1" applyBorder="1" applyAlignment="1" applyProtection="1">
      <alignment horizontal="center" vertical="center" wrapText="1"/>
      <protection/>
    </xf>
    <xf numFmtId="0" fontId="64" fillId="36" borderId="11" xfId="0" applyFont="1" applyFill="1" applyBorder="1" applyAlignment="1" applyProtection="1">
      <alignment horizontal="center" vertical="center" wrapText="1"/>
      <protection/>
    </xf>
    <xf numFmtId="0" fontId="64" fillId="36" borderId="16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61" fillId="0" borderId="12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5" fillId="0" borderId="15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172" fontId="60" fillId="33" borderId="13" xfId="46" applyNumberFormat="1" applyFont="1" applyFill="1" applyBorder="1" applyAlignment="1">
      <alignment horizontal="center" vertical="center" wrapText="1"/>
    </xf>
    <xf numFmtId="172" fontId="60" fillId="33" borderId="33" xfId="46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top" wrapText="1"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55" fillId="33" borderId="15" xfId="0" applyFont="1" applyFill="1" applyBorder="1" applyAlignment="1" applyProtection="1">
      <alignment horizontal="center" vertical="center" wrapText="1"/>
      <protection/>
    </xf>
    <xf numFmtId="172" fontId="56" fillId="0" borderId="12" xfId="0" applyNumberFormat="1" applyFont="1" applyBorder="1" applyAlignment="1" applyProtection="1">
      <alignment horizontal="center" vertical="center"/>
      <protection/>
    </xf>
    <xf numFmtId="172" fontId="56" fillId="0" borderId="16" xfId="0" applyNumberFormat="1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left" vertical="top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172" fontId="56" fillId="0" borderId="25" xfId="0" applyNumberFormat="1" applyFont="1" applyBorder="1" applyAlignment="1" applyProtection="1">
      <alignment horizontal="center" vertical="center"/>
      <protection/>
    </xf>
    <xf numFmtId="172" fontId="56" fillId="0" borderId="26" xfId="0" applyNumberFormat="1" applyFont="1" applyBorder="1" applyAlignment="1" applyProtection="1">
      <alignment horizontal="center" vertical="center"/>
      <protection/>
    </xf>
    <xf numFmtId="172" fontId="60" fillId="33" borderId="13" xfId="0" applyNumberFormat="1" applyFont="1" applyFill="1" applyBorder="1" applyAlignment="1" applyProtection="1">
      <alignment horizontal="center" vertical="center" wrapText="1"/>
      <protection/>
    </xf>
    <xf numFmtId="172" fontId="60" fillId="33" borderId="33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172" fontId="56" fillId="0" borderId="15" xfId="0" applyNumberFormat="1" applyFont="1" applyBorder="1" applyAlignment="1" applyProtection="1">
      <alignment horizontal="center" vertical="center" wrapText="1"/>
      <protection/>
    </xf>
    <xf numFmtId="172" fontId="56" fillId="0" borderId="19" xfId="0" applyNumberFormat="1" applyFont="1" applyBorder="1" applyAlignment="1" applyProtection="1">
      <alignment horizontal="center" vertical="center" wrapText="1"/>
      <protection/>
    </xf>
    <xf numFmtId="0" fontId="55" fillId="33" borderId="16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64" fillId="36" borderId="17" xfId="0" applyFont="1" applyFill="1" applyBorder="1" applyAlignment="1">
      <alignment horizontal="center" vertical="center" wrapText="1"/>
    </xf>
    <xf numFmtId="0" fontId="64" fillId="36" borderId="26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2" fontId="53" fillId="0" borderId="12" xfId="0" applyNumberFormat="1" applyFont="1" applyBorder="1" applyAlignment="1" applyProtection="1">
      <alignment horizontal="center" vertical="center" wrapText="1"/>
      <protection locked="0"/>
    </xf>
    <xf numFmtId="172" fontId="66" fillId="0" borderId="16" xfId="0" applyNumberFormat="1" applyFont="1" applyBorder="1" applyAlignment="1" applyProtection="1">
      <alignment horizontal="center" vertical="center" wrapText="1"/>
      <protection locked="0"/>
    </xf>
    <xf numFmtId="172" fontId="53" fillId="0" borderId="20" xfId="0" applyNumberFormat="1" applyFont="1" applyBorder="1" applyAlignment="1">
      <alignment horizontal="center" vertical="center"/>
    </xf>
    <xf numFmtId="172" fontId="53" fillId="0" borderId="21" xfId="0" applyNumberFormat="1" applyFont="1" applyBorder="1" applyAlignment="1">
      <alignment horizontal="center" vertical="center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64" fillId="3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49" fontId="53" fillId="0" borderId="25" xfId="0" applyNumberFormat="1" applyFont="1" applyBorder="1" applyAlignment="1" applyProtection="1">
      <alignment horizontal="center"/>
      <protection locked="0"/>
    </xf>
    <xf numFmtId="49" fontId="53" fillId="0" borderId="17" xfId="0" applyNumberFormat="1" applyFont="1" applyBorder="1" applyAlignment="1" applyProtection="1">
      <alignment horizontal="center"/>
      <protection locked="0"/>
    </xf>
    <xf numFmtId="49" fontId="53" fillId="0" borderId="26" xfId="0" applyNumberFormat="1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 applyProtection="1">
      <alignment vertical="top" wrapText="1"/>
      <protection/>
    </xf>
    <xf numFmtId="0" fontId="55" fillId="0" borderId="13" xfId="0" applyFont="1" applyBorder="1" applyAlignment="1" applyProtection="1">
      <alignment horizontal="center" vertical="center" wrapText="1"/>
      <protection locked="0"/>
    </xf>
    <xf numFmtId="172" fontId="53" fillId="0" borderId="25" xfId="0" applyNumberFormat="1" applyFont="1" applyBorder="1" applyAlignment="1">
      <alignment horizontal="center" vertical="center"/>
    </xf>
    <xf numFmtId="172" fontId="5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55" fillId="33" borderId="13" xfId="0" applyFont="1" applyFill="1" applyBorder="1" applyAlignment="1">
      <alignment horizontal="center" vertical="center" wrapText="1"/>
    </xf>
    <xf numFmtId="172" fontId="56" fillId="0" borderId="15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vertical="top"/>
      <protection/>
    </xf>
    <xf numFmtId="172" fontId="56" fillId="0" borderId="17" xfId="0" applyNumberFormat="1" applyFont="1" applyBorder="1" applyAlignment="1" applyProtection="1">
      <alignment horizontal="center" vertical="center"/>
      <protection/>
    </xf>
    <xf numFmtId="172" fontId="56" fillId="0" borderId="11" xfId="0" applyNumberFormat="1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/>
      <protection locked="0"/>
    </xf>
    <xf numFmtId="172" fontId="60" fillId="33" borderId="35" xfId="46" applyNumberFormat="1" applyFont="1" applyFill="1" applyBorder="1" applyAlignment="1">
      <alignment horizontal="center" vertical="center" wrapText="1"/>
    </xf>
    <xf numFmtId="172" fontId="60" fillId="33" borderId="15" xfId="0" applyNumberFormat="1" applyFont="1" applyFill="1" applyBorder="1" applyAlignment="1">
      <alignment horizontal="center" vertical="center" wrapText="1"/>
    </xf>
    <xf numFmtId="172" fontId="60" fillId="33" borderId="20" xfId="0" applyNumberFormat="1" applyFont="1" applyFill="1" applyBorder="1" applyAlignment="1">
      <alignment horizontal="center" vertical="center" wrapText="1"/>
    </xf>
    <xf numFmtId="172" fontId="60" fillId="33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53" fillId="0" borderId="20" xfId="0" applyNumberFormat="1" applyFont="1" applyBorder="1" applyAlignment="1" applyProtection="1">
      <alignment horizontal="center" vertical="center" wrapText="1"/>
      <protection locked="0"/>
    </xf>
    <xf numFmtId="0" fontId="53" fillId="0" borderId="21" xfId="0" applyNumberFormat="1" applyFont="1" applyBorder="1" applyAlignment="1" applyProtection="1">
      <alignment horizontal="center" vertical="center" wrapText="1"/>
      <protection locked="0"/>
    </xf>
    <xf numFmtId="0" fontId="64" fillId="36" borderId="35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172" fontId="56" fillId="0" borderId="12" xfId="0" applyNumberFormat="1" applyFont="1" applyBorder="1" applyAlignment="1">
      <alignment horizontal="center" vertical="center"/>
    </xf>
    <xf numFmtId="172" fontId="56" fillId="0" borderId="16" xfId="0" applyNumberFormat="1" applyFont="1" applyBorder="1" applyAlignment="1">
      <alignment horizontal="center" vertical="center"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9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4">
    <dxf>
      <fill>
        <patternFill>
          <bgColor theme="1" tint="0.04998999834060669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ill>
        <patternFill patternType="lightGray"/>
      </fill>
    </dxf>
    <dxf>
      <fill>
        <patternFill patternType="mediumGray"/>
      </fill>
    </dxf>
    <dxf>
      <fill>
        <patternFill patternType="lightGray"/>
      </fill>
    </dxf>
    <dxf>
      <font>
        <color theme="0"/>
      </font>
    </dxf>
    <dxf>
      <fill>
        <patternFill patternType="lightGray">
          <bgColor theme="0"/>
        </patternFill>
      </fill>
    </dxf>
    <dxf>
      <font>
        <color theme="0"/>
      </font>
    </dxf>
    <dxf>
      <fill>
        <patternFill patternType="darkUp"/>
      </fill>
    </dxf>
    <dxf>
      <font>
        <color theme="0"/>
      </font>
    </dxf>
    <dxf>
      <fill>
        <patternFill patternType="darkGrid"/>
      </fill>
    </dxf>
    <dxf>
      <fill>
        <patternFill patternType="darkGr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 tint="0.04998999834060669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border/>
    </dxf>
    <dxf>
      <font>
        <color theme="0"/>
      </font>
      <fill>
        <patternFill>
          <fgColor theme="0"/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0</xdr:colOff>
      <xdr:row>1</xdr:row>
      <xdr:rowOff>314325</xdr:rowOff>
    </xdr:to>
    <xdr:sp>
      <xdr:nvSpPr>
        <xdr:cNvPr id="1" name="Retângulo de cantos arredondados 3"/>
        <xdr:cNvSpPr>
          <a:spLocks/>
        </xdr:cNvSpPr>
      </xdr:nvSpPr>
      <xdr:spPr>
        <a:xfrm>
          <a:off x="647700" y="28575"/>
          <a:ext cx="120015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para exposição da marca combinada / marca institucional
</a:t>
          </a:r>
        </a:p>
      </xdr:txBody>
    </xdr:sp>
    <xdr:clientData/>
  </xdr:twoCellAnchor>
  <xdr:twoCellAnchor>
    <xdr:from>
      <xdr:col>1</xdr:col>
      <xdr:colOff>9525</xdr:colOff>
      <xdr:row>51</xdr:row>
      <xdr:rowOff>66675</xdr:rowOff>
    </xdr:from>
    <xdr:to>
      <xdr:col>2</xdr:col>
      <xdr:colOff>561975</xdr:colOff>
      <xdr:row>51</xdr:row>
      <xdr:rowOff>666750</xdr:rowOff>
    </xdr:to>
    <xdr:sp>
      <xdr:nvSpPr>
        <xdr:cNvPr id="2" name="Retângulo de cantos arredondados 3"/>
        <xdr:cNvSpPr>
          <a:spLocks/>
        </xdr:cNvSpPr>
      </xdr:nvSpPr>
      <xdr:spPr>
        <a:xfrm>
          <a:off x="628650" y="9715500"/>
          <a:ext cx="1219200" cy="600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para exposição da marca combinada / marca institucional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84"/>
  <sheetViews>
    <sheetView tabSelected="1" view="pageLayout" zoomScaleSheetLayoutView="100" workbookViewId="0" topLeftCell="A1">
      <selection activeCell="I2" sqref="I2:J2"/>
    </sheetView>
  </sheetViews>
  <sheetFormatPr defaultColWidth="9.28125" defaultRowHeight="15"/>
  <cols>
    <col min="1" max="1" width="9.28125" style="18" customWidth="1"/>
    <col min="2" max="2" width="10.00390625" style="0" customWidth="1"/>
    <col min="3" max="3" width="8.421875" style="0" customWidth="1"/>
    <col min="4" max="4" width="8.7109375" style="0" customWidth="1"/>
    <col min="5" max="5" width="9.421875" style="0" customWidth="1"/>
    <col min="6" max="6" width="9.28125" style="0" customWidth="1"/>
    <col min="7" max="7" width="9.7109375" style="0" customWidth="1"/>
    <col min="8" max="9" width="8.7109375" style="0" customWidth="1"/>
    <col min="10" max="10" width="7.00390625" style="0" customWidth="1"/>
    <col min="11" max="11" width="9.8515625" style="0" customWidth="1"/>
    <col min="12" max="12" width="0" style="0" hidden="1" customWidth="1"/>
    <col min="13" max="13" width="11.28125" style="0" hidden="1" customWidth="1"/>
    <col min="14" max="14" width="9.28125" style="0" hidden="1" customWidth="1"/>
    <col min="15" max="15" width="9.421875" style="0" hidden="1" customWidth="1"/>
    <col min="16" max="20" width="0" style="0" hidden="1" customWidth="1"/>
    <col min="21" max="21" width="26.140625" style="0" customWidth="1"/>
  </cols>
  <sheetData>
    <row r="1" spans="2:11" ht="27.75" customHeight="1">
      <c r="B1" s="95"/>
      <c r="C1" s="95"/>
      <c r="D1" s="96" t="s">
        <v>42</v>
      </c>
      <c r="E1" s="89"/>
      <c r="F1" s="89"/>
      <c r="G1" s="89"/>
      <c r="H1" s="97"/>
      <c r="I1" s="87" t="s">
        <v>43</v>
      </c>
      <c r="J1" s="88"/>
      <c r="K1" s="53" t="s">
        <v>50</v>
      </c>
    </row>
    <row r="2" spans="2:11" ht="27" customHeight="1">
      <c r="B2" s="95"/>
      <c r="C2" s="95"/>
      <c r="D2" s="98"/>
      <c r="E2" s="99"/>
      <c r="F2" s="99"/>
      <c r="G2" s="99"/>
      <c r="H2" s="100"/>
      <c r="I2" s="206" t="s">
        <v>61</v>
      </c>
      <c r="J2" s="207"/>
      <c r="K2" s="52" t="s">
        <v>47</v>
      </c>
    </row>
    <row r="3" spans="2:11" ht="25.5" customHeight="1">
      <c r="B3" s="90" t="s">
        <v>46</v>
      </c>
      <c r="C3" s="91"/>
      <c r="D3" s="91"/>
      <c r="E3" s="91"/>
      <c r="F3" s="91"/>
      <c r="G3" s="91"/>
      <c r="H3" s="91"/>
      <c r="I3" s="92" t="s">
        <v>48</v>
      </c>
      <c r="J3" s="93"/>
      <c r="K3" s="94"/>
    </row>
    <row r="4" spans="2:20" s="18" customFormat="1" ht="4.5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/>
      <c r="M4"/>
      <c r="N4"/>
      <c r="O4"/>
      <c r="P4"/>
      <c r="Q4"/>
      <c r="R4"/>
      <c r="S4"/>
      <c r="T4"/>
    </row>
    <row r="5" spans="2:20" s="18" customFormat="1" ht="16.5" customHeight="1">
      <c r="B5" s="62" t="s">
        <v>56</v>
      </c>
      <c r="C5" s="62"/>
      <c r="D5" s="62"/>
      <c r="E5" s="62"/>
      <c r="F5" s="62"/>
      <c r="G5" s="56"/>
      <c r="H5" s="56"/>
      <c r="I5" s="59"/>
      <c r="J5" s="40"/>
      <c r="K5" s="40"/>
      <c r="L5"/>
      <c r="M5"/>
      <c r="N5"/>
      <c r="O5"/>
      <c r="P5"/>
      <c r="Q5"/>
      <c r="R5"/>
      <c r="S5"/>
      <c r="T5"/>
    </row>
    <row r="6" spans="2:20" s="18" customFormat="1" ht="4.5" customHeight="1">
      <c r="B6" s="57"/>
      <c r="C6" s="57"/>
      <c r="D6" s="57"/>
      <c r="E6" s="57"/>
      <c r="F6" s="57"/>
      <c r="G6"/>
      <c r="H6"/>
      <c r="J6" s="58"/>
      <c r="K6" s="58"/>
      <c r="L6"/>
      <c r="M6"/>
      <c r="N6"/>
      <c r="O6"/>
      <c r="P6"/>
      <c r="Q6"/>
      <c r="R6"/>
      <c r="S6"/>
      <c r="T6"/>
    </row>
    <row r="7" spans="2:11" ht="14.25">
      <c r="B7" s="72" t="s">
        <v>39</v>
      </c>
      <c r="C7" s="73"/>
      <c r="D7" s="73"/>
      <c r="E7" s="73"/>
      <c r="F7" s="74"/>
      <c r="G7" s="66" t="s">
        <v>40</v>
      </c>
      <c r="H7" s="75"/>
      <c r="I7" s="75"/>
      <c r="J7" s="75"/>
      <c r="K7" s="76"/>
    </row>
    <row r="8" spans="2:11" ht="14.25">
      <c r="B8" s="78"/>
      <c r="C8" s="79"/>
      <c r="D8" s="79"/>
      <c r="E8" s="79"/>
      <c r="F8" s="80"/>
      <c r="G8" s="108"/>
      <c r="H8" s="109"/>
      <c r="I8" s="109"/>
      <c r="J8" s="109"/>
      <c r="K8" s="110"/>
    </row>
    <row r="9" spans="2:20" s="18" customFormat="1" ht="14.25">
      <c r="B9" s="72" t="s">
        <v>2</v>
      </c>
      <c r="C9" s="73"/>
      <c r="D9" s="73"/>
      <c r="E9" s="73"/>
      <c r="F9" s="74"/>
      <c r="G9" s="66" t="s">
        <v>3</v>
      </c>
      <c r="H9" s="75"/>
      <c r="I9" s="75"/>
      <c r="J9" s="75"/>
      <c r="K9" s="76"/>
      <c r="L9"/>
      <c r="M9"/>
      <c r="N9"/>
      <c r="O9"/>
      <c r="P9"/>
      <c r="Q9"/>
      <c r="R9"/>
      <c r="S9"/>
      <c r="T9"/>
    </row>
    <row r="10" spans="2:11" s="18" customFormat="1" ht="14.25">
      <c r="B10" s="198"/>
      <c r="C10" s="109"/>
      <c r="D10" s="109"/>
      <c r="E10" s="109"/>
      <c r="F10" s="199"/>
      <c r="G10" s="82"/>
      <c r="H10" s="83"/>
      <c r="I10" s="83"/>
      <c r="J10" s="83"/>
      <c r="K10" s="84"/>
    </row>
    <row r="11" spans="2:11" s="18" customFormat="1" ht="4.5" customHeight="1">
      <c r="B11" s="42"/>
      <c r="C11" s="41"/>
      <c r="D11" s="41"/>
      <c r="E11" s="41"/>
      <c r="F11" s="42"/>
      <c r="G11" s="43"/>
      <c r="H11" s="43"/>
      <c r="I11" s="43"/>
      <c r="J11" s="43"/>
      <c r="K11" s="44"/>
    </row>
    <row r="12" spans="2:17" ht="14.25">
      <c r="B12" s="200" t="s">
        <v>59</v>
      </c>
      <c r="C12" s="201"/>
      <c r="D12" s="201"/>
      <c r="E12" s="201"/>
      <c r="F12" s="200"/>
      <c r="G12" s="201"/>
      <c r="H12" s="201"/>
      <c r="I12" s="201"/>
      <c r="J12" s="201"/>
      <c r="K12" s="202"/>
      <c r="M12" s="15"/>
      <c r="N12" s="49"/>
      <c r="O12" s="49"/>
      <c r="P12" s="49"/>
      <c r="Q12" s="15"/>
    </row>
    <row r="13" spans="2:17" ht="14.25">
      <c r="B13" s="66" t="s">
        <v>36</v>
      </c>
      <c r="C13" s="75"/>
      <c r="D13" s="75"/>
      <c r="E13" s="75"/>
      <c r="F13" s="75"/>
      <c r="G13" s="77"/>
      <c r="H13" s="66" t="s">
        <v>37</v>
      </c>
      <c r="I13" s="75"/>
      <c r="J13" s="75"/>
      <c r="K13" s="76"/>
      <c r="M13" s="15"/>
      <c r="N13" s="49"/>
      <c r="O13" s="49"/>
      <c r="P13" s="49"/>
      <c r="Q13" s="15"/>
    </row>
    <row r="14" spans="2:11" ht="14.25">
      <c r="B14" s="78"/>
      <c r="C14" s="85"/>
      <c r="D14" s="85"/>
      <c r="E14" s="85"/>
      <c r="F14" s="85"/>
      <c r="G14" s="86"/>
      <c r="H14" s="78"/>
      <c r="I14" s="85"/>
      <c r="J14" s="85"/>
      <c r="K14" s="86"/>
    </row>
    <row r="15" spans="2:13" ht="14.25">
      <c r="B15" s="66" t="s">
        <v>22</v>
      </c>
      <c r="C15" s="81"/>
      <c r="D15" s="81"/>
      <c r="E15" s="81"/>
      <c r="F15" s="81"/>
      <c r="G15" s="81"/>
      <c r="H15" s="81"/>
      <c r="I15" s="81"/>
      <c r="J15" s="81"/>
      <c r="K15" s="76"/>
      <c r="M15" s="3"/>
    </row>
    <row r="16" spans="2:14" ht="14.25">
      <c r="B16" s="78"/>
      <c r="C16" s="79"/>
      <c r="D16" s="79"/>
      <c r="E16" s="79"/>
      <c r="F16" s="79"/>
      <c r="G16" s="79"/>
      <c r="H16" s="79"/>
      <c r="I16" s="79"/>
      <c r="J16" s="79"/>
      <c r="K16" s="80"/>
      <c r="N16" s="12"/>
    </row>
    <row r="17" spans="2:14" ht="14.25">
      <c r="B17" s="63" t="s">
        <v>38</v>
      </c>
      <c r="C17" s="126"/>
      <c r="D17" s="127"/>
      <c r="E17" s="63" t="s">
        <v>0</v>
      </c>
      <c r="F17" s="64"/>
      <c r="G17" s="65"/>
      <c r="H17" s="66" t="s">
        <v>1</v>
      </c>
      <c r="I17" s="67"/>
      <c r="J17" s="67"/>
      <c r="K17" s="68"/>
      <c r="N17" s="12"/>
    </row>
    <row r="18" spans="2:11" ht="14.25">
      <c r="B18" s="78"/>
      <c r="C18" s="79"/>
      <c r="D18" s="79"/>
      <c r="E18" s="78"/>
      <c r="F18" s="79"/>
      <c r="G18" s="80"/>
      <c r="H18" s="69"/>
      <c r="I18" s="70"/>
      <c r="J18" s="70"/>
      <c r="K18" s="71"/>
    </row>
    <row r="19" spans="2:11" ht="4.5" customHeight="1">
      <c r="B19" s="1"/>
      <c r="C19" s="2"/>
      <c r="D19" s="2"/>
      <c r="E19" s="2"/>
      <c r="F19" s="2"/>
      <c r="G19" s="1"/>
      <c r="H19" s="2"/>
      <c r="I19" s="2"/>
      <c r="J19" s="2"/>
      <c r="K19" s="9"/>
    </row>
    <row r="20" spans="2:11" ht="14.25">
      <c r="B20" s="120" t="s">
        <v>58</v>
      </c>
      <c r="C20" s="121"/>
      <c r="D20" s="121"/>
      <c r="E20" s="121"/>
      <c r="F20" s="121"/>
      <c r="G20" s="121"/>
      <c r="H20" s="121"/>
      <c r="I20" s="121"/>
      <c r="J20" s="121"/>
      <c r="K20" s="185"/>
    </row>
    <row r="21" spans="2:11" ht="14.25">
      <c r="B21" s="63" t="s">
        <v>6</v>
      </c>
      <c r="C21" s="126"/>
      <c r="D21" s="127"/>
      <c r="E21" s="63" t="s">
        <v>7</v>
      </c>
      <c r="F21" s="64"/>
      <c r="G21" s="65"/>
      <c r="H21" s="66" t="s">
        <v>5</v>
      </c>
      <c r="I21" s="67"/>
      <c r="J21" s="67"/>
      <c r="K21" s="68"/>
    </row>
    <row r="22" spans="2:11" ht="14.25">
      <c r="B22" s="78"/>
      <c r="C22" s="79"/>
      <c r="D22" s="79"/>
      <c r="E22" s="78"/>
      <c r="F22" s="79"/>
      <c r="G22" s="80"/>
      <c r="H22" s="175"/>
      <c r="I22" s="176"/>
      <c r="J22" s="176"/>
      <c r="K22" s="177"/>
    </row>
    <row r="23" spans="1:11" s="17" customFormat="1" ht="15" customHeight="1">
      <c r="A23" s="18"/>
      <c r="B23" s="138" t="s">
        <v>8</v>
      </c>
      <c r="C23" s="139"/>
      <c r="D23" s="139"/>
      <c r="E23" s="139"/>
      <c r="F23" s="139"/>
      <c r="G23" s="138" t="s">
        <v>23</v>
      </c>
      <c r="H23" s="139"/>
      <c r="I23" s="139"/>
      <c r="J23" s="139"/>
      <c r="K23" s="142"/>
    </row>
    <row r="24" spans="2:13" ht="15" customHeight="1">
      <c r="B24" s="102"/>
      <c r="C24" s="103"/>
      <c r="D24" s="103"/>
      <c r="E24" s="103"/>
      <c r="F24" s="104"/>
      <c r="G24" s="102"/>
      <c r="H24" s="103"/>
      <c r="I24" s="103"/>
      <c r="J24" s="103"/>
      <c r="K24" s="104"/>
      <c r="M24" s="18"/>
    </row>
    <row r="25" spans="2:13" ht="15" customHeight="1">
      <c r="B25" s="181" t="s">
        <v>33</v>
      </c>
      <c r="C25" s="181"/>
      <c r="D25" s="181"/>
      <c r="E25" s="182" t="s">
        <v>34</v>
      </c>
      <c r="F25" s="182"/>
      <c r="G25" s="182"/>
      <c r="H25" s="182"/>
      <c r="I25" s="182"/>
      <c r="J25" s="182"/>
      <c r="K25" s="182"/>
      <c r="M25" s="18"/>
    </row>
    <row r="26" spans="2:11" ht="4.5" customHeight="1"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2:11" ht="15" customHeight="1">
      <c r="B27" s="173" t="s">
        <v>45</v>
      </c>
      <c r="C27" s="162"/>
      <c r="D27" s="162"/>
      <c r="E27" s="162"/>
      <c r="F27" s="162"/>
      <c r="G27" s="162"/>
      <c r="H27" s="162"/>
      <c r="I27" s="162"/>
      <c r="J27" s="162"/>
      <c r="K27" s="174"/>
    </row>
    <row r="28" spans="2:11" ht="15" customHeight="1">
      <c r="B28" s="19" t="s">
        <v>26</v>
      </c>
      <c r="C28" s="164" t="s">
        <v>9</v>
      </c>
      <c r="D28" s="164"/>
      <c r="E28" s="165"/>
      <c r="F28" s="164" t="s">
        <v>10</v>
      </c>
      <c r="G28" s="164"/>
      <c r="H28" s="165"/>
      <c r="I28" s="164" t="s">
        <v>11</v>
      </c>
      <c r="J28" s="164"/>
      <c r="K28" s="165"/>
    </row>
    <row r="29" spans="2:11" ht="19.5">
      <c r="B29" s="26" t="s">
        <v>27</v>
      </c>
      <c r="C29" s="166"/>
      <c r="D29" s="167"/>
      <c r="E29" s="28" t="s">
        <v>20</v>
      </c>
      <c r="F29" s="166"/>
      <c r="G29" s="167"/>
      <c r="H29" s="28" t="s">
        <v>20</v>
      </c>
      <c r="I29" s="166"/>
      <c r="J29" s="167"/>
      <c r="K29" s="27" t="s">
        <v>20</v>
      </c>
    </row>
    <row r="30" spans="2:11" ht="33.75" customHeight="1">
      <c r="B30" s="20" t="s">
        <v>28</v>
      </c>
      <c r="C30" s="168">
        <f>ROUND(C29*0.393,3)</f>
        <v>0</v>
      </c>
      <c r="D30" s="169"/>
      <c r="E30" s="29" t="s">
        <v>12</v>
      </c>
      <c r="F30" s="183">
        <f>ROUND(F29*0.393,3)</f>
        <v>0</v>
      </c>
      <c r="G30" s="184"/>
      <c r="H30" s="4" t="s">
        <v>12</v>
      </c>
      <c r="I30" s="168">
        <f>ROUND(I29*0.393,3)</f>
        <v>0</v>
      </c>
      <c r="J30" s="169"/>
      <c r="K30" s="29" t="s">
        <v>12</v>
      </c>
    </row>
    <row r="31" spans="2:11" ht="15" customHeight="1">
      <c r="B31" s="26" t="s">
        <v>21</v>
      </c>
      <c r="C31" s="170"/>
      <c r="D31" s="171"/>
      <c r="E31" s="172"/>
      <c r="F31" s="171"/>
      <c r="G31" s="171"/>
      <c r="H31" s="171"/>
      <c r="I31" s="170"/>
      <c r="J31" s="171"/>
      <c r="K31" s="172"/>
    </row>
    <row r="32" spans="2:11" s="18" customFormat="1" ht="4.5" customHeight="1">
      <c r="B32" s="48"/>
      <c r="C32" s="47"/>
      <c r="D32" s="47"/>
      <c r="E32" s="47"/>
      <c r="F32" s="47"/>
      <c r="G32" s="47"/>
      <c r="H32" s="47"/>
      <c r="I32" s="47"/>
      <c r="J32" s="47"/>
      <c r="K32" s="47"/>
    </row>
    <row r="33" spans="2:11" s="18" customFormat="1" ht="15" customHeight="1">
      <c r="B33" s="173" t="s">
        <v>57</v>
      </c>
      <c r="C33" s="162"/>
      <c r="D33" s="162"/>
      <c r="E33" s="162"/>
      <c r="F33" s="162"/>
      <c r="G33" s="162"/>
      <c r="H33" s="162"/>
      <c r="I33" s="162"/>
      <c r="J33" s="162"/>
      <c r="K33" s="174"/>
    </row>
    <row r="34" spans="2:11" s="18" customFormat="1" ht="15" customHeight="1">
      <c r="B34" s="178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2:11" ht="4.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4.25">
      <c r="B36" s="173" t="s">
        <v>13</v>
      </c>
      <c r="C36" s="162"/>
      <c r="D36" s="162"/>
      <c r="E36" s="162"/>
      <c r="F36" s="163"/>
      <c r="G36" s="161" t="s">
        <v>31</v>
      </c>
      <c r="H36" s="162"/>
      <c r="I36" s="162"/>
      <c r="J36" s="162"/>
      <c r="K36" s="163"/>
    </row>
    <row r="37" spans="2:11" ht="31.5">
      <c r="B37" s="11" t="s">
        <v>30</v>
      </c>
      <c r="C37" s="5" t="s">
        <v>14</v>
      </c>
      <c r="D37" s="132" t="s">
        <v>15</v>
      </c>
      <c r="E37" s="160"/>
      <c r="F37" s="5" t="s">
        <v>16</v>
      </c>
      <c r="G37" s="11" t="s">
        <v>30</v>
      </c>
      <c r="H37" s="11" t="s">
        <v>14</v>
      </c>
      <c r="I37" s="132" t="s">
        <v>15</v>
      </c>
      <c r="J37" s="160"/>
      <c r="K37" s="11" t="s">
        <v>16</v>
      </c>
    </row>
    <row r="38" spans="2:15" ht="14.25">
      <c r="B38" s="194">
        <v>0</v>
      </c>
      <c r="C38" s="6">
        <v>1</v>
      </c>
      <c r="D38" s="105"/>
      <c r="E38" s="105"/>
      <c r="F38" s="13">
        <f>IF(D38="","",ROUND(D38-Texto75,3))</f>
      </c>
      <c r="G38" s="140">
        <f>C30</f>
        <v>0</v>
      </c>
      <c r="H38" s="6">
        <v>1</v>
      </c>
      <c r="I38" s="105"/>
      <c r="J38" s="105"/>
      <c r="K38" s="7">
        <f>IF(I38="","",ROUND(I38-$G$38,3))</f>
      </c>
      <c r="M38" t="e">
        <f>IF(ABS(F38)&gt;0.02,"não conforme","conforme")</f>
        <v>#VALUE!</v>
      </c>
      <c r="O38" t="e">
        <f aca="true" t="shared" si="0" ref="O38:O47">IF(ABS(K38)&gt;0.02,"não conforme","conforme")</f>
        <v>#VALUE!</v>
      </c>
    </row>
    <row r="39" spans="2:15" ht="14.25">
      <c r="B39" s="195"/>
      <c r="C39" s="6">
        <v>2</v>
      </c>
      <c r="D39" s="105"/>
      <c r="E39" s="105"/>
      <c r="F39" s="13">
        <f>IF(D39="","",ROUND(D39-Texto75,3))</f>
      </c>
      <c r="G39" s="141"/>
      <c r="H39" s="6">
        <v>2</v>
      </c>
      <c r="I39" s="105"/>
      <c r="J39" s="105"/>
      <c r="K39" s="7">
        <f aca="true" t="shared" si="1" ref="K39:K47">IF(I39="","",ROUND(I39-$G$38,3))</f>
      </c>
      <c r="M39" t="e">
        <f>IF(ABS(F39)&gt;0.02,"não conforme","conforme")</f>
        <v>#VALUE!</v>
      </c>
      <c r="O39" t="e">
        <f t="shared" si="0"/>
        <v>#VALUE!</v>
      </c>
    </row>
    <row r="40" spans="2:15" ht="15" customHeight="1">
      <c r="B40" s="195"/>
      <c r="C40" s="6">
        <v>3</v>
      </c>
      <c r="D40" s="105"/>
      <c r="E40" s="105"/>
      <c r="F40" s="13">
        <f>IF(D40="","",ROUND(D40-Texto75,3))</f>
      </c>
      <c r="G40" s="141"/>
      <c r="H40" s="6">
        <v>3</v>
      </c>
      <c r="I40" s="105"/>
      <c r="J40" s="105"/>
      <c r="K40" s="7">
        <f t="shared" si="1"/>
      </c>
      <c r="M40" t="e">
        <f>IF(ABS(F40)&gt;0.02,"não conforme","conforme")</f>
        <v>#VALUE!</v>
      </c>
      <c r="O40" t="e">
        <f t="shared" si="0"/>
        <v>#VALUE!</v>
      </c>
    </row>
    <row r="41" spans="2:15" ht="14.25">
      <c r="B41" s="195"/>
      <c r="C41" s="6">
        <v>4</v>
      </c>
      <c r="D41" s="105"/>
      <c r="E41" s="105"/>
      <c r="F41" s="13">
        <f>IF(D41="","",ROUND(D41-Texto75,3))</f>
      </c>
      <c r="G41" s="141"/>
      <c r="H41" s="6">
        <v>4</v>
      </c>
      <c r="I41" s="105"/>
      <c r="J41" s="105"/>
      <c r="K41" s="7">
        <f t="shared" si="1"/>
      </c>
      <c r="M41" t="e">
        <f>IF(ABS(F41)&gt;0.02,"não conforme","conforme")</f>
        <v>#VALUE!</v>
      </c>
      <c r="O41" t="e">
        <f t="shared" si="0"/>
        <v>#VALUE!</v>
      </c>
    </row>
    <row r="42" spans="2:15" ht="15" customHeight="1">
      <c r="B42" s="195"/>
      <c r="C42" s="6">
        <v>5</v>
      </c>
      <c r="D42" s="105"/>
      <c r="E42" s="105"/>
      <c r="F42" s="13">
        <f>IF(D42="","",ROUND(D42-Texto75,3))</f>
      </c>
      <c r="G42" s="141"/>
      <c r="H42" s="6">
        <v>5</v>
      </c>
      <c r="I42" s="105"/>
      <c r="J42" s="105"/>
      <c r="K42" s="7">
        <f t="shared" si="1"/>
      </c>
      <c r="M42" t="e">
        <f>IF(ABS(F42)&gt;0.02,"não conforme","conforme")</f>
        <v>#VALUE!</v>
      </c>
      <c r="O42" t="e">
        <f t="shared" si="0"/>
        <v>#VALUE!</v>
      </c>
    </row>
    <row r="43" spans="2:15" ht="15" customHeight="1">
      <c r="B43" s="195"/>
      <c r="C43" s="106" t="s">
        <v>29</v>
      </c>
      <c r="D43" s="107"/>
      <c r="E43" s="150" t="e">
        <f>ROUND(STDEV(D38:E42),3)</f>
        <v>#DIV/0!</v>
      </c>
      <c r="F43" s="190"/>
      <c r="G43" s="141"/>
      <c r="H43" s="6">
        <v>6</v>
      </c>
      <c r="I43" s="105"/>
      <c r="J43" s="105"/>
      <c r="K43" s="7">
        <f t="shared" si="1"/>
      </c>
      <c r="M43" t="e">
        <f>IF(ABS(E43)&gt;0.007*2.372,"não conforme","conforme")</f>
        <v>#DIV/0!</v>
      </c>
      <c r="O43" t="e">
        <f t="shared" si="0"/>
        <v>#VALUE!</v>
      </c>
    </row>
    <row r="44" spans="2:15" ht="15" customHeight="1">
      <c r="B44" s="196"/>
      <c r="C44" s="106" t="s">
        <v>18</v>
      </c>
      <c r="D44" s="107"/>
      <c r="E44" s="145" t="e">
        <f>IF(AND(M38="conforme",M39="conforme",M40="conforme",M41="conforme",M42="conforme",M43="conforme"),"conforme","não conforme")</f>
        <v>#VALUE!</v>
      </c>
      <c r="F44" s="191"/>
      <c r="G44" s="141"/>
      <c r="H44" s="6">
        <v>7</v>
      </c>
      <c r="I44" s="105"/>
      <c r="J44" s="105"/>
      <c r="K44" s="7">
        <f t="shared" si="1"/>
      </c>
      <c r="O44" t="e">
        <f t="shared" si="0"/>
        <v>#VALUE!</v>
      </c>
    </row>
    <row r="45" spans="2:15" ht="14.25">
      <c r="B45" s="32"/>
      <c r="C45" s="33"/>
      <c r="D45" s="31"/>
      <c r="E45" s="31"/>
      <c r="F45" s="34"/>
      <c r="G45" s="141"/>
      <c r="H45" s="6">
        <v>8</v>
      </c>
      <c r="I45" s="105"/>
      <c r="J45" s="105"/>
      <c r="K45" s="7">
        <f t="shared" si="1"/>
      </c>
      <c r="O45" t="e">
        <f t="shared" si="0"/>
        <v>#VALUE!</v>
      </c>
    </row>
    <row r="46" spans="2:15" ht="14.25">
      <c r="B46" s="35"/>
      <c r="C46" s="36"/>
      <c r="D46" s="30"/>
      <c r="E46" s="30"/>
      <c r="F46" s="37"/>
      <c r="G46" s="141"/>
      <c r="H46" s="6">
        <v>9</v>
      </c>
      <c r="I46" s="105"/>
      <c r="J46" s="105"/>
      <c r="K46" s="7">
        <f t="shared" si="1"/>
      </c>
      <c r="O46" t="e">
        <f t="shared" si="0"/>
        <v>#VALUE!</v>
      </c>
    </row>
    <row r="47" spans="2:15" ht="14.25">
      <c r="B47" s="35"/>
      <c r="C47" s="36"/>
      <c r="D47" s="30"/>
      <c r="E47" s="30"/>
      <c r="F47" s="37"/>
      <c r="G47" s="141"/>
      <c r="H47" s="6">
        <v>10</v>
      </c>
      <c r="I47" s="105"/>
      <c r="J47" s="105"/>
      <c r="K47" s="7">
        <f t="shared" si="1"/>
      </c>
      <c r="O47" t="e">
        <f t="shared" si="0"/>
        <v>#VALUE!</v>
      </c>
    </row>
    <row r="48" spans="2:15" s="14" customFormat="1" ht="15" customHeight="1">
      <c r="B48" s="35"/>
      <c r="C48" s="38"/>
      <c r="D48" s="38"/>
      <c r="E48" s="39"/>
      <c r="F48" s="39"/>
      <c r="G48" s="141"/>
      <c r="H48" s="132" t="s">
        <v>29</v>
      </c>
      <c r="I48" s="133"/>
      <c r="J48" s="203" t="e">
        <f>ROUND(STDEV(I38:J47),3)</f>
        <v>#DIV/0!</v>
      </c>
      <c r="K48" s="204"/>
      <c r="O48" t="e">
        <f>IF(ABS(J48)&gt;0.007*1.645,"não conforme","conforme")</f>
        <v>#DIV/0!</v>
      </c>
    </row>
    <row r="49" spans="2:11" ht="15" customHeight="1">
      <c r="B49" s="35"/>
      <c r="C49" s="38"/>
      <c r="D49" s="38"/>
      <c r="E49" s="39"/>
      <c r="F49" s="39"/>
      <c r="G49" s="193"/>
      <c r="H49" s="186" t="s">
        <v>18</v>
      </c>
      <c r="I49" s="186"/>
      <c r="J49" s="187" t="e">
        <f>IF(AND(O38="conforme",O39="conforme",O40="conforme",O41="conforme",O42="conforme",O43="conforme",O44="conforme",O45="conforme",O46="conforme",O47="conforme",O48="conforme"),"conforme","não conforme")</f>
        <v>#VALUE!</v>
      </c>
      <c r="K49" s="188"/>
    </row>
    <row r="50" spans="2:11" ht="23.25" customHeight="1">
      <c r="B50" s="197"/>
      <c r="C50" s="197"/>
      <c r="D50" s="205"/>
      <c r="E50" s="205"/>
      <c r="F50" s="205"/>
      <c r="G50" s="112"/>
      <c r="H50" s="112"/>
      <c r="I50" s="101"/>
      <c r="J50" s="101"/>
      <c r="K50" s="101"/>
    </row>
    <row r="51" spans="2:11" ht="14.25" customHeight="1">
      <c r="B51" s="189" t="s">
        <v>52</v>
      </c>
      <c r="C51" s="189"/>
      <c r="D51" s="189"/>
      <c r="E51" s="189"/>
      <c r="F51" s="189"/>
      <c r="G51" s="189"/>
      <c r="H51" s="189"/>
      <c r="I51" s="189"/>
      <c r="J51" s="189"/>
      <c r="K51" s="189"/>
    </row>
    <row r="52" spans="2:15" ht="57" customHeight="1">
      <c r="B52" s="137"/>
      <c r="C52" s="137"/>
      <c r="D52" s="134" t="s">
        <v>44</v>
      </c>
      <c r="E52" s="135"/>
      <c r="F52" s="135"/>
      <c r="G52" s="135"/>
      <c r="H52" s="136"/>
      <c r="I52" s="134" t="s">
        <v>53</v>
      </c>
      <c r="J52" s="136"/>
      <c r="K52" s="54" t="s">
        <v>49</v>
      </c>
      <c r="O52" s="16"/>
    </row>
    <row r="53" spans="2:11" s="18" customFormat="1" ht="3.75" customHeight="1">
      <c r="B53" s="60"/>
      <c r="C53" s="21"/>
      <c r="D53" s="55"/>
      <c r="E53" s="55"/>
      <c r="F53" s="55"/>
      <c r="G53" s="55"/>
      <c r="H53" s="55"/>
      <c r="I53" s="55"/>
      <c r="J53" s="55"/>
      <c r="K53" s="61"/>
    </row>
    <row r="54" spans="2:11" ht="15" customHeight="1">
      <c r="B54" s="120" t="s">
        <v>4</v>
      </c>
      <c r="C54" s="121"/>
      <c r="D54" s="121"/>
      <c r="E54" s="121"/>
      <c r="F54" s="121"/>
      <c r="G54" s="121"/>
      <c r="H54" s="121"/>
      <c r="I54" s="121"/>
      <c r="J54" s="121"/>
      <c r="K54" s="122"/>
    </row>
    <row r="55" spans="2:11" ht="14.25">
      <c r="B55" s="63" t="s">
        <v>6</v>
      </c>
      <c r="C55" s="126"/>
      <c r="D55" s="127"/>
      <c r="E55" s="63" t="s">
        <v>7</v>
      </c>
      <c r="F55" s="64"/>
      <c r="G55" s="65"/>
      <c r="H55" s="66" t="s">
        <v>5</v>
      </c>
      <c r="I55" s="67"/>
      <c r="J55" s="67"/>
      <c r="K55" s="68"/>
    </row>
    <row r="56" spans="2:11" ht="15" customHeight="1">
      <c r="B56" s="78">
        <f>B22</f>
        <v>0</v>
      </c>
      <c r="C56" s="79"/>
      <c r="D56" s="79"/>
      <c r="E56" s="78">
        <f>E22</f>
        <v>0</v>
      </c>
      <c r="F56" s="79"/>
      <c r="G56" s="80"/>
      <c r="H56" s="192">
        <f>H22</f>
        <v>0</v>
      </c>
      <c r="I56" s="70"/>
      <c r="J56" s="70"/>
      <c r="K56" s="71"/>
    </row>
    <row r="57" spans="2:11" ht="14.25">
      <c r="B57" s="138" t="s">
        <v>8</v>
      </c>
      <c r="C57" s="139"/>
      <c r="D57" s="139"/>
      <c r="E57" s="139"/>
      <c r="F57" s="139"/>
      <c r="G57" s="138" t="s">
        <v>23</v>
      </c>
      <c r="H57" s="139"/>
      <c r="I57" s="139"/>
      <c r="J57" s="139"/>
      <c r="K57" s="142"/>
    </row>
    <row r="58" spans="1:11" s="17" customFormat="1" ht="14.25">
      <c r="A58" s="18"/>
      <c r="B58" s="102">
        <f>B24</f>
        <v>0</v>
      </c>
      <c r="C58" s="103"/>
      <c r="D58" s="103"/>
      <c r="E58" s="103"/>
      <c r="F58" s="104"/>
      <c r="G58" s="102">
        <f>G24</f>
        <v>0</v>
      </c>
      <c r="H58" s="103"/>
      <c r="I58" s="103"/>
      <c r="J58" s="103"/>
      <c r="K58" s="104"/>
    </row>
    <row r="59" spans="2:11" ht="28.5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2:11" ht="14.25">
      <c r="B60" s="143" t="s">
        <v>24</v>
      </c>
      <c r="C60" s="130"/>
      <c r="D60" s="130"/>
      <c r="E60" s="130"/>
      <c r="F60" s="130"/>
      <c r="G60" s="143" t="s">
        <v>25</v>
      </c>
      <c r="H60" s="130"/>
      <c r="I60" s="130"/>
      <c r="J60" s="130"/>
      <c r="K60" s="131"/>
    </row>
    <row r="61" spans="2:11" ht="31.5">
      <c r="B61" s="23" t="s">
        <v>30</v>
      </c>
      <c r="C61" s="23" t="s">
        <v>14</v>
      </c>
      <c r="D61" s="106" t="s">
        <v>15</v>
      </c>
      <c r="E61" s="107"/>
      <c r="F61" s="23" t="s">
        <v>16</v>
      </c>
      <c r="G61" s="23" t="s">
        <v>30</v>
      </c>
      <c r="H61" s="23" t="s">
        <v>14</v>
      </c>
      <c r="I61" s="106" t="s">
        <v>15</v>
      </c>
      <c r="J61" s="107"/>
      <c r="K61" s="23" t="s">
        <v>35</v>
      </c>
    </row>
    <row r="62" spans="2:15" ht="14.25">
      <c r="B62" s="140">
        <f>F30</f>
        <v>0</v>
      </c>
      <c r="C62" s="6">
        <v>1</v>
      </c>
      <c r="D62" s="105"/>
      <c r="E62" s="105"/>
      <c r="F62" s="24">
        <f>IF(D62="","",ROUND(D62-$B$62,3))</f>
      </c>
      <c r="G62" s="152">
        <f>I30</f>
        <v>0</v>
      </c>
      <c r="H62" s="6">
        <v>1</v>
      </c>
      <c r="I62" s="105"/>
      <c r="J62" s="105"/>
      <c r="K62" s="24" t="e">
        <f>ROUND((I62-$G$62)/$G$62*100,3)</f>
        <v>#DIV/0!</v>
      </c>
      <c r="M62" t="e">
        <f aca="true" t="shared" si="2" ref="M62:M71">IF(ABS(F62)&gt;0.02,"não conforme","conforme")</f>
        <v>#VALUE!</v>
      </c>
      <c r="O62" t="e">
        <f aca="true" t="shared" si="3" ref="O62:O71">IF(ABS(K62)&gt;5,"não conforme","conforme")</f>
        <v>#DIV/0!</v>
      </c>
    </row>
    <row r="63" spans="2:15" ht="14.25">
      <c r="B63" s="141"/>
      <c r="C63" s="6">
        <v>2</v>
      </c>
      <c r="D63" s="105"/>
      <c r="E63" s="105"/>
      <c r="F63" s="24">
        <f aca="true" t="shared" si="4" ref="F63:F71">IF(D63="","",ROUND(D63-$B$62,3))</f>
      </c>
      <c r="G63" s="153"/>
      <c r="H63" s="6">
        <v>2</v>
      </c>
      <c r="I63" s="105"/>
      <c r="J63" s="105"/>
      <c r="K63" s="24" t="e">
        <f aca="true" t="shared" si="5" ref="K63:K71">ROUND((I63-$G$62)/$G$62*100,3)</f>
        <v>#DIV/0!</v>
      </c>
      <c r="M63" t="e">
        <f t="shared" si="2"/>
        <v>#VALUE!</v>
      </c>
      <c r="O63" t="e">
        <f t="shared" si="3"/>
        <v>#DIV/0!</v>
      </c>
    </row>
    <row r="64" spans="2:15" ht="14.25">
      <c r="B64" s="141"/>
      <c r="C64" s="6">
        <v>3</v>
      </c>
      <c r="D64" s="105"/>
      <c r="E64" s="105"/>
      <c r="F64" s="24">
        <f t="shared" si="4"/>
      </c>
      <c r="G64" s="153"/>
      <c r="H64" s="6">
        <v>3</v>
      </c>
      <c r="I64" s="105"/>
      <c r="J64" s="105"/>
      <c r="K64" s="24" t="e">
        <f t="shared" si="5"/>
        <v>#DIV/0!</v>
      </c>
      <c r="M64" t="e">
        <f t="shared" si="2"/>
        <v>#VALUE!</v>
      </c>
      <c r="O64" t="e">
        <f t="shared" si="3"/>
        <v>#DIV/0!</v>
      </c>
    </row>
    <row r="65" spans="2:15" ht="14.25">
      <c r="B65" s="141"/>
      <c r="C65" s="6">
        <v>4</v>
      </c>
      <c r="D65" s="105"/>
      <c r="E65" s="105"/>
      <c r="F65" s="24">
        <f t="shared" si="4"/>
      </c>
      <c r="G65" s="153"/>
      <c r="H65" s="6">
        <v>4</v>
      </c>
      <c r="I65" s="105"/>
      <c r="J65" s="105"/>
      <c r="K65" s="24" t="e">
        <f t="shared" si="5"/>
        <v>#DIV/0!</v>
      </c>
      <c r="M65" t="e">
        <f t="shared" si="2"/>
        <v>#VALUE!</v>
      </c>
      <c r="O65" t="e">
        <f t="shared" si="3"/>
        <v>#DIV/0!</v>
      </c>
    </row>
    <row r="66" spans="2:15" ht="14.25">
      <c r="B66" s="141"/>
      <c r="C66" s="6">
        <v>5</v>
      </c>
      <c r="D66" s="105"/>
      <c r="E66" s="105"/>
      <c r="F66" s="24">
        <f t="shared" si="4"/>
      </c>
      <c r="G66" s="153"/>
      <c r="H66" s="6">
        <v>5</v>
      </c>
      <c r="I66" s="105"/>
      <c r="J66" s="105"/>
      <c r="K66" s="24" t="e">
        <f t="shared" si="5"/>
        <v>#DIV/0!</v>
      </c>
      <c r="M66" t="e">
        <f t="shared" si="2"/>
        <v>#VALUE!</v>
      </c>
      <c r="O66" t="e">
        <f t="shared" si="3"/>
        <v>#DIV/0!</v>
      </c>
    </row>
    <row r="67" spans="2:15" ht="15" customHeight="1">
      <c r="B67" s="141"/>
      <c r="C67" s="6">
        <v>6</v>
      </c>
      <c r="D67" s="105"/>
      <c r="E67" s="105"/>
      <c r="F67" s="24">
        <f t="shared" si="4"/>
      </c>
      <c r="G67" s="153"/>
      <c r="H67" s="6">
        <v>6</v>
      </c>
      <c r="I67" s="105"/>
      <c r="J67" s="105"/>
      <c r="K67" s="24" t="e">
        <f t="shared" si="5"/>
        <v>#DIV/0!</v>
      </c>
      <c r="M67" t="e">
        <f t="shared" si="2"/>
        <v>#VALUE!</v>
      </c>
      <c r="O67" t="e">
        <f t="shared" si="3"/>
        <v>#DIV/0!</v>
      </c>
    </row>
    <row r="68" spans="2:15" ht="15" customHeight="1">
      <c r="B68" s="141"/>
      <c r="C68" s="6">
        <v>7</v>
      </c>
      <c r="D68" s="105"/>
      <c r="E68" s="105"/>
      <c r="F68" s="24">
        <f t="shared" si="4"/>
      </c>
      <c r="G68" s="153"/>
      <c r="H68" s="6">
        <v>7</v>
      </c>
      <c r="I68" s="105"/>
      <c r="J68" s="105"/>
      <c r="K68" s="24" t="e">
        <f t="shared" si="5"/>
        <v>#DIV/0!</v>
      </c>
      <c r="M68" t="e">
        <f t="shared" si="2"/>
        <v>#VALUE!</v>
      </c>
      <c r="O68" t="e">
        <f t="shared" si="3"/>
        <v>#DIV/0!</v>
      </c>
    </row>
    <row r="69" spans="2:15" ht="14.25">
      <c r="B69" s="141"/>
      <c r="C69" s="6">
        <v>8</v>
      </c>
      <c r="D69" s="105"/>
      <c r="E69" s="105"/>
      <c r="F69" s="24">
        <f t="shared" si="4"/>
      </c>
      <c r="G69" s="153"/>
      <c r="H69" s="6">
        <v>8</v>
      </c>
      <c r="I69" s="105"/>
      <c r="J69" s="105"/>
      <c r="K69" s="24" t="e">
        <f t="shared" si="5"/>
        <v>#DIV/0!</v>
      </c>
      <c r="M69" t="e">
        <f t="shared" si="2"/>
        <v>#VALUE!</v>
      </c>
      <c r="O69" t="e">
        <f t="shared" si="3"/>
        <v>#DIV/0!</v>
      </c>
    </row>
    <row r="70" spans="2:15" ht="14.25">
      <c r="B70" s="141"/>
      <c r="C70" s="6">
        <v>9</v>
      </c>
      <c r="D70" s="105"/>
      <c r="E70" s="105"/>
      <c r="F70" s="24">
        <f t="shared" si="4"/>
      </c>
      <c r="G70" s="153"/>
      <c r="H70" s="6">
        <v>9</v>
      </c>
      <c r="I70" s="105"/>
      <c r="J70" s="105"/>
      <c r="K70" s="24" t="e">
        <f t="shared" si="5"/>
        <v>#DIV/0!</v>
      </c>
      <c r="M70" t="e">
        <f t="shared" si="2"/>
        <v>#VALUE!</v>
      </c>
      <c r="O70" t="e">
        <f t="shared" si="3"/>
        <v>#DIV/0!</v>
      </c>
    </row>
    <row r="71" spans="2:15" ht="14.25">
      <c r="B71" s="141"/>
      <c r="C71" s="6">
        <v>10</v>
      </c>
      <c r="D71" s="105"/>
      <c r="E71" s="105"/>
      <c r="F71" s="24">
        <f t="shared" si="4"/>
      </c>
      <c r="G71" s="153"/>
      <c r="H71" s="6">
        <v>10</v>
      </c>
      <c r="I71" s="105"/>
      <c r="J71" s="105"/>
      <c r="K71" s="24" t="e">
        <f t="shared" si="5"/>
        <v>#DIV/0!</v>
      </c>
      <c r="M71" t="e">
        <f t="shared" si="2"/>
        <v>#VALUE!</v>
      </c>
      <c r="O71" t="e">
        <f t="shared" si="3"/>
        <v>#DIV/0!</v>
      </c>
    </row>
    <row r="72" spans="2:15" ht="23.25" customHeight="1">
      <c r="B72" s="141"/>
      <c r="C72" s="156" t="s">
        <v>54</v>
      </c>
      <c r="D72" s="157"/>
      <c r="E72" s="145" t="e">
        <f>ROUND(STDEV(D62:E71),3)</f>
        <v>#DIV/0!</v>
      </c>
      <c r="F72" s="146"/>
      <c r="G72" s="153"/>
      <c r="H72" s="148" t="s">
        <v>55</v>
      </c>
      <c r="I72" s="149"/>
      <c r="J72" s="150" t="e">
        <f>ROUND((STDEV(I62:J71))*100/AVERAGE(I62:J71),3)</f>
        <v>#DIV/0!</v>
      </c>
      <c r="K72" s="151"/>
      <c r="M72" t="e">
        <f>IF(ABS(E72)&gt;0.007*1.645,"não conforme","conforme")</f>
        <v>#DIV/0!</v>
      </c>
      <c r="O72" t="e">
        <f>IF(ABS(J72)&gt;1.75*1.645,"não conforme","conforme")</f>
        <v>#DIV/0!</v>
      </c>
    </row>
    <row r="73" spans="2:11" ht="14.25">
      <c r="B73" s="141"/>
      <c r="C73" s="144" t="s">
        <v>18</v>
      </c>
      <c r="D73" s="101"/>
      <c r="E73" s="158" t="e">
        <f>IF(AND(M62="conforme",M63="conforme",M64="conforme",M65="conforme",M66="conforme",M67="conforme",M68="conforme",M69="conforme",M70="conforme",M71="conforme",M72="conforme"),"conforme","não conforme")</f>
        <v>#VALUE!</v>
      </c>
      <c r="F73" s="159"/>
      <c r="G73" s="153"/>
      <c r="H73" s="144" t="s">
        <v>18</v>
      </c>
      <c r="I73" s="101"/>
      <c r="J73" s="158" t="e">
        <f>IF(AND(O62="conforme",O63="conforme",O64="conforme",O65="conforme",O66="conforme",O67="conforme",O68="conforme",O69="conforme",O70="conforme",O71="conforme",O72="conforme"),"conforme","não conforme")</f>
        <v>#DIV/0!</v>
      </c>
      <c r="K73" s="159"/>
    </row>
    <row r="74" spans="2:11" ht="28.5" customHeight="1">
      <c r="B74" s="112"/>
      <c r="C74" s="112"/>
      <c r="D74" s="101"/>
      <c r="E74" s="101"/>
      <c r="F74" s="101"/>
      <c r="G74" s="112"/>
      <c r="H74" s="112"/>
      <c r="I74" s="101"/>
      <c r="J74" s="101"/>
      <c r="K74" s="101"/>
    </row>
    <row r="75" spans="2:11" ht="15" customHeight="1">
      <c r="B75" s="120" t="s">
        <v>17</v>
      </c>
      <c r="C75" s="121"/>
      <c r="D75" s="121"/>
      <c r="E75" s="121"/>
      <c r="F75" s="121"/>
      <c r="G75" s="121"/>
      <c r="H75" s="121"/>
      <c r="I75" s="121"/>
      <c r="J75" s="121"/>
      <c r="K75" s="122"/>
    </row>
    <row r="76" spans="2:24" ht="29.25" customHeight="1">
      <c r="B76" s="123" t="s">
        <v>32</v>
      </c>
      <c r="C76" s="124"/>
      <c r="D76" s="124"/>
      <c r="E76" s="124"/>
      <c r="F76" s="124"/>
      <c r="G76" s="124"/>
      <c r="H76" s="124"/>
      <c r="I76" s="124"/>
      <c r="J76" s="124"/>
      <c r="K76" s="125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s="18" customFormat="1" ht="113.25" customHeight="1">
      <c r="B77" s="117"/>
      <c r="C77" s="118"/>
      <c r="D77" s="118"/>
      <c r="E77" s="118"/>
      <c r="F77" s="118"/>
      <c r="G77" s="118"/>
      <c r="H77" s="118"/>
      <c r="I77" s="118"/>
      <c r="J77" s="118"/>
      <c r="K77" s="119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24" s="14" customFormat="1" ht="15.75" customHeight="1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11" ht="15" customHeight="1">
      <c r="B79" s="129" t="s">
        <v>18</v>
      </c>
      <c r="C79" s="130"/>
      <c r="D79" s="130"/>
      <c r="E79" s="130"/>
      <c r="F79" s="130"/>
      <c r="G79" s="130"/>
      <c r="H79" s="130"/>
      <c r="I79" s="130"/>
      <c r="J79" s="130"/>
      <c r="K79" s="131"/>
    </row>
    <row r="80" spans="2:11" ht="16.5" customHeight="1" thickBot="1">
      <c r="B80" s="113" t="s">
        <v>19</v>
      </c>
      <c r="C80" s="114"/>
      <c r="D80" s="115"/>
      <c r="E80" s="114"/>
      <c r="F80" s="114"/>
      <c r="G80" s="114"/>
      <c r="H80" s="114"/>
      <c r="I80" s="115"/>
      <c r="J80" s="114"/>
      <c r="K80" s="116"/>
    </row>
    <row r="81" spans="2:11" ht="22.5" customHeight="1">
      <c r="B81" s="154">
        <f>IF(AND(C42="conforme",H47="conforme",C73="conforme",H73="conforme"),"X","")</f>
      </c>
      <c r="C81" s="155"/>
      <c r="D81" s="50" t="e">
        <f>IF(AND(E44="conforme",J49="conforme",E73="conforme",J73="conforme"),"X","")</f>
        <v>#VALUE!</v>
      </c>
      <c r="E81" s="25"/>
      <c r="F81" s="25"/>
      <c r="G81" s="154" t="str">
        <f>IF(AND(C42="conforme",H47="conforme",C73="conforme",H73="conforme"),"","X")</f>
        <v>X</v>
      </c>
      <c r="H81" s="155"/>
      <c r="I81" s="46" t="e">
        <f>IF(AND(E44="conforme",J49="conforme",E73="conforme",J73="conforme"),"","X")</f>
        <v>#VALUE!</v>
      </c>
      <c r="J81" s="25"/>
      <c r="K81" s="51"/>
    </row>
    <row r="82" spans="2:11" ht="56.25" customHeight="1">
      <c r="B82" s="111" t="s">
        <v>41</v>
      </c>
      <c r="C82" s="111"/>
      <c r="D82" s="111"/>
      <c r="E82" s="111"/>
      <c r="F82" s="111"/>
      <c r="G82" s="111" t="s">
        <v>60</v>
      </c>
      <c r="H82" s="111"/>
      <c r="I82" s="111"/>
      <c r="J82" s="111"/>
      <c r="K82" s="111"/>
    </row>
    <row r="83" spans="2:11" s="18" customFormat="1" ht="64.5" customHeight="1">
      <c r="B83" s="45"/>
      <c r="C83" s="45"/>
      <c r="D83" s="45">
        <f>IF(AND(E45="conforme",J50="conforme",E75="conforme",J75="conforme",K83="s"),"X","")</f>
      </c>
      <c r="E83" s="45"/>
      <c r="F83" s="45"/>
      <c r="G83" s="45"/>
      <c r="H83" s="45"/>
      <c r="I83" s="45"/>
      <c r="J83" s="45"/>
      <c r="K83" s="45"/>
    </row>
    <row r="84" spans="2:11" ht="15" customHeight="1">
      <c r="B84" s="147" t="s">
        <v>51</v>
      </c>
      <c r="C84" s="147"/>
      <c r="D84" s="147"/>
      <c r="E84" s="147"/>
      <c r="F84" s="147"/>
      <c r="G84" s="147"/>
      <c r="H84" s="147"/>
      <c r="I84" s="147"/>
      <c r="J84" s="147"/>
      <c r="K84" s="147"/>
    </row>
  </sheetData>
  <sheetProtection password="C54E" sheet="1" formatCells="0" insertRows="0"/>
  <mergeCells count="154">
    <mergeCell ref="D50:F50"/>
    <mergeCell ref="G9:K9"/>
    <mergeCell ref="B10:F10"/>
    <mergeCell ref="B24:F24"/>
    <mergeCell ref="B23:F23"/>
    <mergeCell ref="B12:K12"/>
    <mergeCell ref="D41:E41"/>
    <mergeCell ref="I41:J41"/>
    <mergeCell ref="B22:D22"/>
    <mergeCell ref="I50:K50"/>
    <mergeCell ref="I42:J42"/>
    <mergeCell ref="B50:C50"/>
    <mergeCell ref="C28:E28"/>
    <mergeCell ref="F31:H31"/>
    <mergeCell ref="I37:J37"/>
    <mergeCell ref="G50:H50"/>
    <mergeCell ref="J48:K48"/>
    <mergeCell ref="H56:K56"/>
    <mergeCell ref="B55:D55"/>
    <mergeCell ref="E55:G55"/>
    <mergeCell ref="H55:K55"/>
    <mergeCell ref="I44:J44"/>
    <mergeCell ref="G38:G49"/>
    <mergeCell ref="D42:E42"/>
    <mergeCell ref="I38:J38"/>
    <mergeCell ref="I52:J52"/>
    <mergeCell ref="B38:B44"/>
    <mergeCell ref="D39:E39"/>
    <mergeCell ref="H49:I49"/>
    <mergeCell ref="J49:K49"/>
    <mergeCell ref="B51:K51"/>
    <mergeCell ref="C44:D44"/>
    <mergeCell ref="I45:J45"/>
    <mergeCell ref="I46:J46"/>
    <mergeCell ref="I43:J43"/>
    <mergeCell ref="E43:F43"/>
    <mergeCell ref="E44:F44"/>
    <mergeCell ref="B20:K20"/>
    <mergeCell ref="B18:D18"/>
    <mergeCell ref="B21:D21"/>
    <mergeCell ref="E21:G21"/>
    <mergeCell ref="H21:K21"/>
    <mergeCell ref="I30:J30"/>
    <mergeCell ref="B27:K27"/>
    <mergeCell ref="I29:J29"/>
    <mergeCell ref="G24:K24"/>
    <mergeCell ref="E22:G22"/>
    <mergeCell ref="H22:K22"/>
    <mergeCell ref="G23:K23"/>
    <mergeCell ref="B34:K34"/>
    <mergeCell ref="B26:K26"/>
    <mergeCell ref="B25:D25"/>
    <mergeCell ref="E25:K25"/>
    <mergeCell ref="F30:G30"/>
    <mergeCell ref="C31:E31"/>
    <mergeCell ref="G36:K36"/>
    <mergeCell ref="F28:H28"/>
    <mergeCell ref="I28:K28"/>
    <mergeCell ref="C29:D29"/>
    <mergeCell ref="F29:G29"/>
    <mergeCell ref="C30:D30"/>
    <mergeCell ref="I31:K31"/>
    <mergeCell ref="B33:K33"/>
    <mergeCell ref="B36:F36"/>
    <mergeCell ref="D71:E71"/>
    <mergeCell ref="E73:F73"/>
    <mergeCell ref="D70:E70"/>
    <mergeCell ref="I70:J70"/>
    <mergeCell ref="I64:J64"/>
    <mergeCell ref="D37:E37"/>
    <mergeCell ref="C43:D43"/>
    <mergeCell ref="I40:J40"/>
    <mergeCell ref="D38:E38"/>
    <mergeCell ref="D40:E40"/>
    <mergeCell ref="B84:K84"/>
    <mergeCell ref="H72:I72"/>
    <mergeCell ref="J72:K72"/>
    <mergeCell ref="G62:G73"/>
    <mergeCell ref="B81:C81"/>
    <mergeCell ref="G81:H81"/>
    <mergeCell ref="I74:K74"/>
    <mergeCell ref="I66:J66"/>
    <mergeCell ref="D66:E66"/>
    <mergeCell ref="C73:D73"/>
    <mergeCell ref="G57:K57"/>
    <mergeCell ref="D68:E68"/>
    <mergeCell ref="G60:K60"/>
    <mergeCell ref="B60:F60"/>
    <mergeCell ref="H73:I73"/>
    <mergeCell ref="E72:F72"/>
    <mergeCell ref="D67:E67"/>
    <mergeCell ref="D62:E62"/>
    <mergeCell ref="D63:E63"/>
    <mergeCell ref="I71:J71"/>
    <mergeCell ref="D65:E65"/>
    <mergeCell ref="D64:E64"/>
    <mergeCell ref="D61:E61"/>
    <mergeCell ref="I65:J65"/>
    <mergeCell ref="B62:B73"/>
    <mergeCell ref="I68:J68"/>
    <mergeCell ref="I62:J62"/>
    <mergeCell ref="I69:J69"/>
    <mergeCell ref="C72:D72"/>
    <mergeCell ref="J73:K73"/>
    <mergeCell ref="I47:J47"/>
    <mergeCell ref="H48:I48"/>
    <mergeCell ref="B56:D56"/>
    <mergeCell ref="E56:G56"/>
    <mergeCell ref="B54:K54"/>
    <mergeCell ref="I63:J63"/>
    <mergeCell ref="D52:H52"/>
    <mergeCell ref="B52:C52"/>
    <mergeCell ref="B57:F57"/>
    <mergeCell ref="G58:K58"/>
    <mergeCell ref="B82:F82"/>
    <mergeCell ref="G82:K82"/>
    <mergeCell ref="G74:H74"/>
    <mergeCell ref="B74:C74"/>
    <mergeCell ref="B80:K80"/>
    <mergeCell ref="B77:K77"/>
    <mergeCell ref="B75:K75"/>
    <mergeCell ref="B76:K76"/>
    <mergeCell ref="B78:K78"/>
    <mergeCell ref="B79:K79"/>
    <mergeCell ref="D1:H2"/>
    <mergeCell ref="D74:F74"/>
    <mergeCell ref="B8:F8"/>
    <mergeCell ref="B58:F58"/>
    <mergeCell ref="I67:J67"/>
    <mergeCell ref="D69:E69"/>
    <mergeCell ref="I61:J61"/>
    <mergeCell ref="G8:K8"/>
    <mergeCell ref="I39:J39"/>
    <mergeCell ref="B17:D17"/>
    <mergeCell ref="B16:K16"/>
    <mergeCell ref="G10:K10"/>
    <mergeCell ref="H14:K14"/>
    <mergeCell ref="I1:J1"/>
    <mergeCell ref="I2:J2"/>
    <mergeCell ref="H13:K13"/>
    <mergeCell ref="B14:G14"/>
    <mergeCell ref="B3:H3"/>
    <mergeCell ref="I3:K3"/>
    <mergeCell ref="B1:C2"/>
    <mergeCell ref="B5:F5"/>
    <mergeCell ref="E17:G17"/>
    <mergeCell ref="H17:K17"/>
    <mergeCell ref="H18:K18"/>
    <mergeCell ref="B7:F7"/>
    <mergeCell ref="G7:K7"/>
    <mergeCell ref="B13:G13"/>
    <mergeCell ref="E18:G18"/>
    <mergeCell ref="B15:K15"/>
    <mergeCell ref="B9:F9"/>
  </mergeCells>
  <conditionalFormatting sqref="M43">
    <cfRule type="containsErrors" priority="196" dxfId="20" stopIfTrue="1">
      <formula>ISERROR(M43)</formula>
    </cfRule>
  </conditionalFormatting>
  <conditionalFormatting sqref="B84:K84 C81:K65529 E72:F73 B75:B65529 E60:E61 H60:I71 K60:K71 H72:K73 G60:G62 B60:D73 J60 B61:J61 F60:F71 M62:M65525 N61:N65525 O62:O65525 B79:K79 D62:E71 B75:K75 I62:J71 M38:M47 J36:J37 H36:I47 C35:C45 C48:F49 C23:K23 H46:K49 B27 G36:G38 K36:K47 B51:K51 L25:L47 P25:IV47 M25:O30 M49:O58 B24:K24 F35:F45 G35:K35 I4 N37:N47 O38:O48 L49:L65525 P49:IV65525 B19:B24 L19:IV23 C19:F22 B21:K22 G19:G24 H19:K22 B9:K10 C7:K10 C27:K31 B53:K55 B12:M18 Q12:IV18 N14:P18 B29:B37 C33:K33 D35:E42 I38:J47 B4:B10 L10:IV11 U1:IV9">
    <cfRule type="containsErrors" priority="191" dxfId="21" stopIfTrue="1">
      <formula>ISERROR(B1)</formula>
    </cfRule>
    <cfRule type="containsErrors" priority="192" dxfId="22" stopIfTrue="1">
      <formula>ISERROR(B1)</formula>
    </cfRule>
    <cfRule type="containsErrors" priority="194" dxfId="0" stopIfTrue="1">
      <formula>ISERROR(B1)</formula>
    </cfRule>
    <cfRule type="containsErrors" priority="195" dxfId="20" stopIfTrue="1">
      <formula>ISERROR(B1)</formula>
    </cfRule>
  </conditionalFormatting>
  <conditionalFormatting sqref="E48:F48">
    <cfRule type="containsErrors" priority="193" dxfId="23" stopIfTrue="1">
      <formula>ISERROR(E48)</formula>
    </cfRule>
  </conditionalFormatting>
  <conditionalFormatting sqref="D62:E71 I62:J71 B24:K24 C29:D29 F29:G29 I29:J29 B22:K22 B14:K14 B16:K16 B18:K18 B8:K10 D38:E42 I38:J47">
    <cfRule type="containsBlanks" priority="190" dxfId="15" stopIfTrue="1">
      <formula>LEN(TRIM(B8))=0</formula>
    </cfRule>
  </conditionalFormatting>
  <conditionalFormatting sqref="D72:F73 G23:G24 H23:K23 B24 C31:K31 B34">
    <cfRule type="containsBlanks" priority="189" dxfId="14" stopIfTrue="1">
      <formula>LEN(TRIM(B23))=0</formula>
    </cfRule>
  </conditionalFormatting>
  <conditionalFormatting sqref="O48">
    <cfRule type="containsErrors" priority="174" dxfId="21" stopIfTrue="1">
      <formula>ISERROR(O48)</formula>
    </cfRule>
    <cfRule type="containsErrors" priority="175" dxfId="20" stopIfTrue="1">
      <formula>ISERROR(O48)</formula>
    </cfRule>
  </conditionalFormatting>
  <conditionalFormatting sqref="C43:C47 E43:F47 D45:D47">
    <cfRule type="containsBlanks" priority="168" dxfId="12" stopIfTrue="1">
      <formula>LEN(TRIM(C43))=0</formula>
    </cfRule>
  </conditionalFormatting>
  <conditionalFormatting sqref="G62:G73 B62:B73 C30:D30 F30:G30 I30:J30 G38:G49">
    <cfRule type="cellIs" priority="158" dxfId="21" operator="equal">
      <formula>0</formula>
    </cfRule>
  </conditionalFormatting>
  <conditionalFormatting sqref="D62:D71 I62:I71 B24:K24 C29:D29 F29:G29 I29:J29 F31 I31 B8:B10 B22:K22 B14:K14 B16 B18 E18 H18:K18 G8:G10 C31 D38:D42 I38:I47 B34">
    <cfRule type="containsBlanks" priority="149" dxfId="10" stopIfTrue="1">
      <formula>LEN(TRIM(B8))=0</formula>
    </cfRule>
  </conditionalFormatting>
  <conditionalFormatting sqref="D81 I81 E43:F44">
    <cfRule type="containsErrors" priority="27" dxfId="21" stopIfTrue="1">
      <formula>ISERROR(D43)</formula>
    </cfRule>
  </conditionalFormatting>
  <conditionalFormatting sqref="B77:K77">
    <cfRule type="containsBlanks" priority="25" dxfId="6">
      <formula>LEN(TRIM(B77))=0</formula>
    </cfRule>
    <cfRule type="containsBlanks" priority="26" dxfId="7">
      <formula>LEN(TRIM(B77))=0</formula>
    </cfRule>
  </conditionalFormatting>
  <conditionalFormatting sqref="B34">
    <cfRule type="containsBlanks" priority="19" dxfId="6" stopIfTrue="1">
      <formula>LEN(TRIM(B34))=0</formula>
    </cfRule>
  </conditionalFormatting>
  <conditionalFormatting sqref="B56:K56 B58:K58">
    <cfRule type="cellIs" priority="13" dxfId="21" operator="equal" stopIfTrue="1">
      <formula>0</formula>
    </cfRule>
  </conditionalFormatting>
  <conditionalFormatting sqref="K81">
    <cfRule type="containsText" priority="5" dxfId="21" operator="containsText" stopIfTrue="1" text="s">
      <formula>NOT(ISERROR(SEARCH("s",K81)))</formula>
    </cfRule>
    <cfRule type="containsText" priority="6" dxfId="21" operator="containsText" stopIfTrue="1" text="n">
      <formula>NOT(ISERROR(SEARCH("n",K81)))</formula>
    </cfRule>
  </conditionalFormatting>
  <conditionalFormatting sqref="G5">
    <cfRule type="containsErrors" priority="1" dxfId="21" stopIfTrue="1">
      <formula>ISERROR(G5)</formula>
    </cfRule>
    <cfRule type="containsErrors" priority="2" dxfId="22" stopIfTrue="1">
      <formula>ISERROR(G5)</formula>
    </cfRule>
    <cfRule type="containsErrors" priority="3" dxfId="0" stopIfTrue="1">
      <formula>ISERROR(G5)</formula>
    </cfRule>
    <cfRule type="containsErrors" priority="4" dxfId="20" stopIfTrue="1">
      <formula>ISERROR(G5)</formula>
    </cfRule>
  </conditionalFormatting>
  <printOptions/>
  <pageMargins left="0.3937007874015748" right="0.3937007874015748" top="0.5905511811023623" bottom="0.5905511811023623" header="0.31496062992125984" footer="0.31496062992125984"/>
  <pageSetup errors="dash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de Suporte da Informática</dc:creator>
  <cp:keywords/>
  <dc:description/>
  <cp:lastModifiedBy>Cristiany Ferreira de Araujo</cp:lastModifiedBy>
  <cp:lastPrinted>2016-08-19T17:41:05Z</cp:lastPrinted>
  <dcterms:created xsi:type="dcterms:W3CDTF">2009-02-06T17:28:09Z</dcterms:created>
  <dcterms:modified xsi:type="dcterms:W3CDTF">2023-01-10T14:40:08Z</dcterms:modified>
  <cp:category/>
  <cp:version/>
  <cp:contentType/>
  <cp:contentStatus/>
</cp:coreProperties>
</file>